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2120" windowHeight="9090" activeTab="0"/>
  </bookViews>
  <sheets>
    <sheet name="Прайс-лист KFPS 2019" sheetId="1" r:id="rId1"/>
  </sheets>
  <definedNames/>
  <calcPr fullCalcOnLoad="1"/>
</workbook>
</file>

<file path=xl/sharedStrings.xml><?xml version="1.0" encoding="utf-8"?>
<sst xmlns="http://schemas.openxmlformats.org/spreadsheetml/2006/main" count="70" uniqueCount="65">
  <si>
    <t>IBOP</t>
  </si>
  <si>
    <t>Прочие</t>
  </si>
  <si>
    <t>Абонемент на приставку к кличке лошади (на год)</t>
  </si>
  <si>
    <t>Повторное измерение</t>
  </si>
  <si>
    <t>Члены KFPS</t>
  </si>
  <si>
    <t>(вкл. VAT)</t>
  </si>
  <si>
    <t>(искл. VAT)</t>
  </si>
  <si>
    <t>VAT</t>
  </si>
  <si>
    <t>Практическое исследование лошади</t>
  </si>
  <si>
    <t>ABFP-тест (пятинедельный)</t>
  </si>
  <si>
    <t>ABFP-тест (семинедельный)</t>
  </si>
  <si>
    <t>-</t>
  </si>
  <si>
    <t>Регистрация добавляемого к кличке названия конюшни</t>
  </si>
  <si>
    <t>Взнос при продаже кобыл/жеребцов/меринов/жеребят (за счёт продавца)</t>
  </si>
  <si>
    <t>Членство</t>
  </si>
  <si>
    <t>Инспекция жеребёнка</t>
  </si>
  <si>
    <t>Повторная инспекция кобыл, меринов, Fb-жеребцов и жеребят</t>
  </si>
  <si>
    <t>Инспекция кобыл, меринов и жеребцов, записанных в Foal book (Fb-жеребцов)</t>
  </si>
  <si>
    <t>Отсутствие на инспекции без ветеринарного сертификата</t>
  </si>
  <si>
    <t>Штраф за не представленный сертификат</t>
  </si>
  <si>
    <t>Взнос за внесение кобылы или мерина в племенную книгу (Studbook)</t>
  </si>
  <si>
    <t>Взнос за предикат Star (Ster) у кобыл, меринов и Fb-жеребцов</t>
  </si>
  <si>
    <t>Взнос за предикат Crown или Model у кобыл</t>
  </si>
  <si>
    <t>Взнос за внесение жеребца в племенную книгу (Studbook) (лицензирование)</t>
  </si>
  <si>
    <t>Инспекции и тесты</t>
  </si>
  <si>
    <t>Тестирование по потомству (с владельца участвующей лошади)</t>
  </si>
  <si>
    <t>Депозит (залог ***)</t>
  </si>
  <si>
    <t>Ежегодный взнос для зарубежных членов (50% голландского) (*)</t>
  </si>
  <si>
    <t>Единовременный вступительный взнос (*)</t>
  </si>
  <si>
    <t>Подписка на журнал "Фризо" за пределами Европы (*)</t>
  </si>
  <si>
    <t>Регистрация жеребёнка (с инспекцией и паспортом) (**)</t>
  </si>
  <si>
    <t>Регистрация жеребёнка (с инспекцией, без паспорта, 50% обычной стоимости) (**)</t>
  </si>
  <si>
    <t>(***) Размер залога является точно определённой величиной и не изменяется под влиянием инфляции.</t>
  </si>
  <si>
    <t>(*) С 1 июля 50% скидка.</t>
  </si>
  <si>
    <t>(**) Инспекции возможны только для членов.</t>
  </si>
  <si>
    <t>Регистрация и документы</t>
  </si>
  <si>
    <t>Взнос при продаже лицензированных жеребцов</t>
  </si>
  <si>
    <t>Инспекция лицензированного KFPS жеребца на кёрунге жеребцов</t>
  </si>
  <si>
    <t>Взнос за выдачу региональной лицензии жеребцу из Fb</t>
  </si>
  <si>
    <t>Прочее</t>
  </si>
  <si>
    <t>Курс судейства 1</t>
  </si>
  <si>
    <t>Курс судейства 2</t>
  </si>
  <si>
    <t>Публикация обычного объявления на сайте KFPS (KFPS-Marktplaats)</t>
  </si>
  <si>
    <t>Публикация топ-объявления на сайте KFPS (KFPS-Marktplaats)</t>
  </si>
  <si>
    <t>Административные расходы по сбору безнадежных задолженностей</t>
  </si>
  <si>
    <t>Регистрация случки</t>
  </si>
  <si>
    <t>Переоформление основного документа KFPS (за счёт покупателя)</t>
  </si>
  <si>
    <t>Переоформление ветпаспорта (за счёт покупателя)</t>
  </si>
  <si>
    <t>Дубликат основного документа KFPS</t>
  </si>
  <si>
    <t>Дубликат ветпаспорта</t>
  </si>
  <si>
    <t>Запрос нового основного документа KFPS</t>
  </si>
  <si>
    <t>Ветпаспорт для зарегистрированных лошадей</t>
  </si>
  <si>
    <t>Исследование ДНК 1 лошади (для подтверждения происхождения)</t>
  </si>
  <si>
    <t>Административные расходы на исследование ДНК (по факту запроса)</t>
  </si>
  <si>
    <t>Генетическое исследование на пороки + подтверждение происхождения</t>
  </si>
  <si>
    <t>Инспекция жеребцов, первый раунд</t>
  </si>
  <si>
    <t>Инспекция жеребцов, второй раунд</t>
  </si>
  <si>
    <t>Инспекция жеребцов, третий раунд</t>
  </si>
  <si>
    <t>Повторная инспекция жеребца на кёрунге</t>
  </si>
  <si>
    <t>Реинспекция жеребца на кёрунге</t>
  </si>
  <si>
    <t>Взнос за предикат Preferent или Performance у кобыл</t>
  </si>
  <si>
    <t>Взнос за предикат Sport или Elite</t>
  </si>
  <si>
    <t>ABFP-тест (двухнедельный)</t>
  </si>
  <si>
    <t>Генетическое исследование (носительство гидроцефалии, карликовости, рыжей масти)</t>
  </si>
  <si>
    <t>Тарифы KFPS—2019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</si>
</sst>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_-;_-* #,##0.00\-;_-* &quot;-&quot;??_-;_-@_-"/>
    <numFmt numFmtId="173" formatCode="_-[$€-2]\ * #,##0.00_-;_-[$€-2]\ * #,##0.00\-;_-[$€-2]\ * &quot;-&quot;??_-;_-@_-"/>
    <numFmt numFmtId="174" formatCode="[$€-413]\ #,##0.00_-"/>
    <numFmt numFmtId="175" formatCode="_([$€-2]\ * #,##0.00_);_([$€-2]\ * \(#,##0.00\);_([$€-2]\ * &quot;-&quot;??_);_(@_)"/>
    <numFmt numFmtId="176" formatCode="_-* #,##0.000_-;_-* #,##0.000\-;_-* &quot;-&quot;??_-;_-@_-"/>
    <numFmt numFmtId="177" formatCode="_-[$€-2]\ * #,##0.00_-;\-[$€-2]\ * #,##0.00_-;_-[$€-2]\ * &quot;-&quot;??_-;_-@_-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_ [$€-2]\ * #,##0.00_ ;_ [$€-2]\ * \-#,##0.00_ ;_ [$€-2]\ * &quot;-&quot;??_ ;_ @_ "/>
    <numFmt numFmtId="183" formatCode="_ &quot;€&quot;\ * #,##0.00_ ;_ &quot;€&quot;\ * \-#,##0.00_ ;_ &quot;€&quot;\ * &quot;-&quot;??_ ;_ @_ "/>
    <numFmt numFmtId="184" formatCode="_ &quot;€&quot;\ * #,##0_ ;_ &quot;€&quot;\ * \-#,##0_ ;_ &quot;€&quot;\ * &quot;-&quot;_ ;_ @_ "/>
    <numFmt numFmtId="185" formatCode="_ * #,##0_ ;_ * \-#,##0_ ;_ * &quot;-&quot;_ ;_ @_ "/>
    <numFmt numFmtId="186" formatCode="_ * #,##0.00_ ;_ * \-#,##0.00_ ;_ * &quot;-&quot;??_ ;_ @_ 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Helvetic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Helvetica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>
        <color indexed="63"/>
      </right>
      <top style="thin"/>
      <bottom style="thick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5" fillId="0" borderId="0">
      <alignment vertical="top"/>
      <protection/>
    </xf>
    <xf numFmtId="0" fontId="5" fillId="0" borderId="0">
      <alignment vertical="top"/>
      <protection/>
    </xf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2" fontId="2" fillId="0" borderId="0" xfId="0" applyNumberFormat="1" applyFont="1" applyAlignment="1">
      <alignment/>
    </xf>
    <xf numFmtId="2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173" fontId="2" fillId="0" borderId="0" xfId="0" applyNumberFormat="1" applyFont="1" applyFill="1" applyAlignment="1">
      <alignment horizontal="left"/>
    </xf>
    <xf numFmtId="173" fontId="2" fillId="0" borderId="0" xfId="0" applyNumberFormat="1" applyFont="1" applyAlignment="1">
      <alignment horizontal="left"/>
    </xf>
    <xf numFmtId="0" fontId="2" fillId="0" borderId="0" xfId="0" applyFont="1" applyFill="1" applyAlignment="1">
      <alignment horizontal="center"/>
    </xf>
    <xf numFmtId="175" fontId="2" fillId="0" borderId="0" xfId="0" applyNumberFormat="1" applyFont="1" applyFill="1" applyAlignment="1">
      <alignment/>
    </xf>
    <xf numFmtId="0" fontId="2" fillId="0" borderId="0" xfId="0" applyFont="1" applyFill="1" applyAlignment="1">
      <alignment horizontal="center" wrapText="1"/>
    </xf>
    <xf numFmtId="9" fontId="2" fillId="0" borderId="0" xfId="0" applyNumberFormat="1" applyFont="1" applyFill="1" applyAlignment="1">
      <alignment horizontal="center"/>
    </xf>
    <xf numFmtId="9" fontId="2" fillId="0" borderId="0" xfId="0" applyNumberFormat="1" applyFont="1" applyFill="1" applyAlignment="1">
      <alignment/>
    </xf>
    <xf numFmtId="9" fontId="2" fillId="0" borderId="0" xfId="0" applyNumberFormat="1" applyFont="1" applyAlignment="1">
      <alignment/>
    </xf>
    <xf numFmtId="173" fontId="2" fillId="0" borderId="10" xfId="0" applyNumberFormat="1" applyFont="1" applyFill="1" applyBorder="1" applyAlignment="1">
      <alignment horizontal="left"/>
    </xf>
    <xf numFmtId="173" fontId="2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9" fontId="2" fillId="0" borderId="10" xfId="0" applyNumberFormat="1" applyFont="1" applyFill="1" applyBorder="1" applyAlignment="1">
      <alignment/>
    </xf>
    <xf numFmtId="2" fontId="2" fillId="0" borderId="11" xfId="0" applyNumberFormat="1" applyFont="1" applyFill="1" applyBorder="1" applyAlignment="1">
      <alignment/>
    </xf>
    <xf numFmtId="173" fontId="2" fillId="0" borderId="12" xfId="0" applyNumberFormat="1" applyFont="1" applyFill="1" applyBorder="1" applyAlignment="1">
      <alignment horizontal="left"/>
    </xf>
    <xf numFmtId="173" fontId="2" fillId="0" borderId="12" xfId="0" applyNumberFormat="1" applyFont="1" applyFill="1" applyBorder="1" applyAlignment="1">
      <alignment/>
    </xf>
    <xf numFmtId="0" fontId="2" fillId="0" borderId="12" xfId="0" applyFont="1" applyFill="1" applyBorder="1" applyAlignment="1">
      <alignment/>
    </xf>
    <xf numFmtId="9" fontId="2" fillId="0" borderId="12" xfId="0" applyNumberFormat="1" applyFont="1" applyFill="1" applyBorder="1" applyAlignment="1">
      <alignment/>
    </xf>
    <xf numFmtId="2" fontId="2" fillId="0" borderId="13" xfId="0" applyNumberFormat="1" applyFont="1" applyFill="1" applyBorder="1" applyAlignment="1">
      <alignment/>
    </xf>
    <xf numFmtId="175" fontId="2" fillId="0" borderId="12" xfId="0" applyNumberFormat="1" applyFont="1" applyFill="1" applyBorder="1" applyAlignment="1">
      <alignment/>
    </xf>
    <xf numFmtId="175" fontId="2" fillId="0" borderId="10" xfId="0" applyNumberFormat="1" applyFont="1" applyFill="1" applyBorder="1" applyAlignment="1">
      <alignment/>
    </xf>
    <xf numFmtId="177" fontId="2" fillId="0" borderId="0" xfId="0" applyNumberFormat="1" applyFont="1" applyFill="1" applyAlignment="1">
      <alignment/>
    </xf>
    <xf numFmtId="0" fontId="2" fillId="0" borderId="0" xfId="0" applyFont="1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5" xfId="0" applyFont="1" applyFill="1" applyBorder="1" applyAlignment="1">
      <alignment/>
    </xf>
    <xf numFmtId="0" fontId="4" fillId="0" borderId="0" xfId="0" applyFont="1" applyAlignment="1">
      <alignment/>
    </xf>
    <xf numFmtId="41" fontId="2" fillId="0" borderId="0" xfId="0" applyNumberFormat="1" applyFont="1" applyFill="1" applyAlignment="1">
      <alignment/>
    </xf>
    <xf numFmtId="0" fontId="3" fillId="32" borderId="16" xfId="0" applyFont="1" applyFill="1" applyBorder="1" applyAlignment="1">
      <alignment/>
    </xf>
    <xf numFmtId="0" fontId="3" fillId="32" borderId="17" xfId="0" applyFont="1" applyFill="1" applyBorder="1" applyAlignment="1">
      <alignment/>
    </xf>
    <xf numFmtId="0" fontId="3" fillId="32" borderId="18" xfId="0" applyFont="1" applyFill="1" applyBorder="1" applyAlignment="1">
      <alignment/>
    </xf>
    <xf numFmtId="0" fontId="3" fillId="32" borderId="19" xfId="0" applyFont="1" applyFill="1" applyBorder="1" applyAlignment="1">
      <alignment/>
    </xf>
    <xf numFmtId="0" fontId="44" fillId="0" borderId="0" xfId="0" applyFont="1" applyAlignment="1">
      <alignment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J65"/>
  <sheetViews>
    <sheetView tabSelected="1" zoomScale="85" zoomScaleNormal="85" zoomScalePageLayoutView="0" workbookViewId="0" topLeftCell="A1">
      <selection activeCell="B61" sqref="B61"/>
    </sheetView>
  </sheetViews>
  <sheetFormatPr defaultColWidth="9.140625" defaultRowHeight="18" customHeight="1"/>
  <cols>
    <col min="1" max="1" width="3.421875" style="1" customWidth="1"/>
    <col min="2" max="2" width="81.28125" style="1" customWidth="1"/>
    <col min="3" max="4" width="12.7109375" style="7" hidden="1" customWidth="1"/>
    <col min="5" max="5" width="15.28125" style="2" customWidth="1"/>
    <col min="6" max="6" width="15.421875" style="1" hidden="1" customWidth="1"/>
    <col min="7" max="7" width="15.421875" style="1" customWidth="1"/>
    <col min="8" max="8" width="10.7109375" style="1" hidden="1" customWidth="1"/>
    <col min="9" max="9" width="10.7109375" style="13" customWidth="1"/>
    <col min="10" max="10" width="12.7109375" style="2" customWidth="1"/>
    <col min="11" max="11" width="17.421875" style="1" hidden="1" customWidth="1"/>
    <col min="12" max="13" width="9.140625" style="1" customWidth="1"/>
    <col min="14" max="14" width="9.140625" style="2" customWidth="1"/>
    <col min="15" max="16384" width="9.140625" style="1" customWidth="1"/>
  </cols>
  <sheetData>
    <row r="1" spans="2:14" s="4" customFormat="1" ht="24.75" customHeight="1">
      <c r="B1" s="31" t="s">
        <v>64</v>
      </c>
      <c r="C1" s="7"/>
      <c r="D1" s="7"/>
      <c r="E1" s="2"/>
      <c r="F1" s="1"/>
      <c r="G1" s="1"/>
      <c r="H1" s="1"/>
      <c r="I1" s="13"/>
      <c r="J1" s="3"/>
      <c r="N1" s="3"/>
    </row>
    <row r="2" spans="2:14" s="4" customFormat="1" ht="18" customHeight="1">
      <c r="B2" s="1"/>
      <c r="C2" s="4">
        <v>2009</v>
      </c>
      <c r="E2" s="27" t="s">
        <v>4</v>
      </c>
      <c r="F2" s="10">
        <v>2009</v>
      </c>
      <c r="G2" s="27" t="s">
        <v>4</v>
      </c>
      <c r="H2" s="8">
        <v>2009</v>
      </c>
      <c r="I2" s="11"/>
      <c r="J2" s="27" t="s">
        <v>1</v>
      </c>
      <c r="N2" s="3"/>
    </row>
    <row r="3" spans="2:14" s="4" customFormat="1" ht="18" customHeight="1" thickBot="1">
      <c r="B3" s="1"/>
      <c r="C3" s="6"/>
      <c r="D3" s="6"/>
      <c r="E3" s="27" t="s">
        <v>5</v>
      </c>
      <c r="F3" s="8"/>
      <c r="G3" s="27" t="s">
        <v>6</v>
      </c>
      <c r="H3" s="8"/>
      <c r="I3" s="11" t="s">
        <v>7</v>
      </c>
      <c r="J3" s="27" t="s">
        <v>5</v>
      </c>
      <c r="N3" s="3"/>
    </row>
    <row r="4" spans="2:14" s="4" customFormat="1" ht="18" customHeight="1" thickBot="1" thickTop="1">
      <c r="B4" s="33" t="s">
        <v>14</v>
      </c>
      <c r="C4" s="33"/>
      <c r="D4" s="33"/>
      <c r="E4" s="33"/>
      <c r="F4" s="33"/>
      <c r="G4" s="33"/>
      <c r="H4" s="33"/>
      <c r="I4" s="33"/>
      <c r="J4" s="33"/>
      <c r="N4" s="3"/>
    </row>
    <row r="5" spans="2:14" s="4" customFormat="1" ht="18" customHeight="1" thickTop="1">
      <c r="B5" s="28" t="s">
        <v>27</v>
      </c>
      <c r="C5" s="14">
        <v>66.75075</v>
      </c>
      <c r="D5" s="14">
        <f>C5*1.01</f>
        <v>67.4182575</v>
      </c>
      <c r="E5" s="14">
        <v>38.5</v>
      </c>
      <c r="F5" s="15">
        <v>66.75075</v>
      </c>
      <c r="G5" s="20">
        <f>E5</f>
        <v>38.5</v>
      </c>
      <c r="H5" s="16"/>
      <c r="I5" s="17" t="s">
        <v>11</v>
      </c>
      <c r="J5" s="18"/>
      <c r="K5" s="32">
        <f>E5*73.1*1.02</f>
        <v>2870.637</v>
      </c>
      <c r="N5" s="3"/>
    </row>
    <row r="6" spans="2:14" s="4" customFormat="1" ht="18" customHeight="1">
      <c r="B6" s="29" t="s">
        <v>28</v>
      </c>
      <c r="C6" s="19">
        <v>13.452449999999999</v>
      </c>
      <c r="D6" s="19">
        <f>C6*1.01</f>
        <v>13.586974499999998</v>
      </c>
      <c r="E6" s="19">
        <v>15.3</v>
      </c>
      <c r="F6" s="20">
        <v>13.452449999999999</v>
      </c>
      <c r="G6" s="20">
        <f>E6</f>
        <v>15.3</v>
      </c>
      <c r="H6" s="21"/>
      <c r="I6" s="22" t="s">
        <v>11</v>
      </c>
      <c r="J6" s="23"/>
      <c r="K6" s="32">
        <f>E6*73.1*1.02</f>
        <v>1140.7986</v>
      </c>
      <c r="N6" s="3"/>
    </row>
    <row r="7" spans="2:14" s="4" customFormat="1" ht="18" customHeight="1">
      <c r="B7" s="30" t="s">
        <v>29</v>
      </c>
      <c r="C7" s="19">
        <v>76.5</v>
      </c>
      <c r="D7" s="19">
        <f>C7*1.01</f>
        <v>77.265</v>
      </c>
      <c r="E7" s="19">
        <f>G7*(1+I7)</f>
        <v>92.65</v>
      </c>
      <c r="F7" s="20">
        <v>72.16981132075472</v>
      </c>
      <c r="G7" s="20">
        <v>85</v>
      </c>
      <c r="H7" s="24"/>
      <c r="I7" s="22">
        <v>0.09</v>
      </c>
      <c r="J7" s="23">
        <v>126</v>
      </c>
      <c r="K7" s="32">
        <f>E7*73.1*1.02</f>
        <v>6908.1693000000005</v>
      </c>
      <c r="N7" s="3"/>
    </row>
    <row r="8" spans="2:14" s="4" customFormat="1" ht="18" customHeight="1">
      <c r="B8" s="30" t="s">
        <v>12</v>
      </c>
      <c r="C8" s="19"/>
      <c r="D8" s="19"/>
      <c r="E8" s="19">
        <f>G8*(1+I8)</f>
        <v>74.00359999999999</v>
      </c>
      <c r="F8" s="20">
        <v>13.452449999999999</v>
      </c>
      <c r="G8" s="20">
        <v>61.16</v>
      </c>
      <c r="H8" s="21"/>
      <c r="I8" s="22">
        <v>0.21</v>
      </c>
      <c r="J8" s="23"/>
      <c r="K8" s="32">
        <f>E8*73.1*1.02</f>
        <v>5517.856423199999</v>
      </c>
      <c r="N8" s="3"/>
    </row>
    <row r="9" spans="2:14" ht="18" customHeight="1" thickBot="1">
      <c r="B9" s="30" t="s">
        <v>2</v>
      </c>
      <c r="C9" s="19">
        <v>56.49668559999999</v>
      </c>
      <c r="D9" s="19">
        <f>C9*1.01</f>
        <v>57.06165245599999</v>
      </c>
      <c r="E9" s="19">
        <f>G9*(1+I9)</f>
        <v>18.0048</v>
      </c>
      <c r="F9" s="24">
        <v>53.29875999999999</v>
      </c>
      <c r="G9" s="20">
        <v>14.88</v>
      </c>
      <c r="H9" s="21"/>
      <c r="I9" s="22">
        <v>0.21</v>
      </c>
      <c r="J9" s="23"/>
      <c r="K9" s="32">
        <f>E9*73.1*1.02</f>
        <v>1342.4738975999999</v>
      </c>
      <c r="N9" s="3"/>
    </row>
    <row r="10" spans="2:14" s="4" customFormat="1" ht="18" customHeight="1" thickBot="1" thickTop="1">
      <c r="B10" s="33" t="s">
        <v>35</v>
      </c>
      <c r="C10" s="33"/>
      <c r="D10" s="33"/>
      <c r="E10" s="33"/>
      <c r="F10" s="33"/>
      <c r="G10" s="33"/>
      <c r="H10" s="33"/>
      <c r="I10" s="33"/>
      <c r="J10" s="33"/>
      <c r="N10" s="3"/>
    </row>
    <row r="11" spans="2:218" ht="18" customHeight="1" thickTop="1">
      <c r="B11" s="29" t="s">
        <v>45</v>
      </c>
      <c r="C11" s="19"/>
      <c r="D11" s="19"/>
      <c r="E11" s="19">
        <f>G11*(1+I11)</f>
        <v>59.7014</v>
      </c>
      <c r="F11" s="24">
        <v>39.00653</v>
      </c>
      <c r="G11" s="20">
        <v>49.34</v>
      </c>
      <c r="H11" s="21"/>
      <c r="I11" s="22">
        <v>0.21</v>
      </c>
      <c r="J11" s="23">
        <v>59.7</v>
      </c>
      <c r="K11" s="32">
        <f aca="true" t="shared" si="0" ref="K11:K27">E11*73.1*1.02</f>
        <v>4451.4557868</v>
      </c>
      <c r="L11" s="4"/>
      <c r="M11" s="4"/>
      <c r="N11" s="3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</row>
    <row r="12" spans="2:218" ht="18" customHeight="1">
      <c r="B12" s="29" t="s">
        <v>8</v>
      </c>
      <c r="C12" s="19"/>
      <c r="D12" s="19"/>
      <c r="E12" s="19">
        <v>4</v>
      </c>
      <c r="F12" s="24">
        <v>4</v>
      </c>
      <c r="G12" s="24">
        <v>4</v>
      </c>
      <c r="H12" s="21"/>
      <c r="I12" s="22" t="s">
        <v>11</v>
      </c>
      <c r="J12" s="23">
        <v>4</v>
      </c>
      <c r="K12" s="32">
        <f t="shared" si="0"/>
        <v>298.248</v>
      </c>
      <c r="N12" s="3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</row>
    <row r="13" spans="2:218" ht="18" customHeight="1">
      <c r="B13" s="29" t="s">
        <v>30</v>
      </c>
      <c r="C13" s="19"/>
      <c r="D13" s="19"/>
      <c r="E13" s="19">
        <f>G13*(1+I13)</f>
        <v>90.8952</v>
      </c>
      <c r="F13" s="24"/>
      <c r="G13" s="20">
        <v>75.12</v>
      </c>
      <c r="H13" s="21"/>
      <c r="I13" s="22">
        <v>0.21</v>
      </c>
      <c r="J13" s="23">
        <v>119.5</v>
      </c>
      <c r="K13" s="32">
        <f t="shared" si="0"/>
        <v>6777.3279024</v>
      </c>
      <c r="L13" s="4"/>
      <c r="M13" s="4"/>
      <c r="N13" s="3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</row>
    <row r="14" spans="2:14" s="4" customFormat="1" ht="18" customHeight="1">
      <c r="B14" s="29" t="s">
        <v>31</v>
      </c>
      <c r="C14" s="19">
        <v>63.94564479999999</v>
      </c>
      <c r="D14" s="19">
        <f>C14*1.01</f>
        <v>64.58510124799999</v>
      </c>
      <c r="E14" s="19">
        <f>G14*(1+I14)</f>
        <v>48.799299999999995</v>
      </c>
      <c r="F14" s="24">
        <v>60.32607999999999</v>
      </c>
      <c r="G14" s="20">
        <v>40.33</v>
      </c>
      <c r="H14" s="19">
        <v>81.3</v>
      </c>
      <c r="I14" s="22">
        <v>0.21</v>
      </c>
      <c r="J14" s="23">
        <v>71.5</v>
      </c>
      <c r="K14" s="32">
        <f t="shared" si="0"/>
        <v>3638.5734065999995</v>
      </c>
      <c r="N14" s="3"/>
    </row>
    <row r="15" spans="2:14" s="4" customFormat="1" ht="18" customHeight="1">
      <c r="B15" s="29" t="s">
        <v>26</v>
      </c>
      <c r="C15" s="19">
        <v>45.5</v>
      </c>
      <c r="D15" s="19" t="e">
        <f>#N/A</f>
        <v>#N/A</v>
      </c>
      <c r="E15" s="19">
        <v>45.5</v>
      </c>
      <c r="F15" s="24">
        <v>45.5</v>
      </c>
      <c r="G15" s="24">
        <v>45.5</v>
      </c>
      <c r="H15" s="21"/>
      <c r="I15" s="22" t="s">
        <v>11</v>
      </c>
      <c r="J15" s="23"/>
      <c r="K15" s="32">
        <f t="shared" si="0"/>
        <v>3392.571</v>
      </c>
      <c r="N15" s="3"/>
    </row>
    <row r="16" spans="2:14" s="4" customFormat="1" ht="18" customHeight="1">
      <c r="B16" s="29" t="s">
        <v>46</v>
      </c>
      <c r="C16" s="19">
        <v>14.303459800000002</v>
      </c>
      <c r="D16" s="19" t="e">
        <f>#N/A</f>
        <v>#N/A</v>
      </c>
      <c r="E16" s="19">
        <f>G16*(1+I16)-0.01</f>
        <v>18.744999999999997</v>
      </c>
      <c r="F16" s="24">
        <v>13.49383</v>
      </c>
      <c r="G16" s="20">
        <v>15.5</v>
      </c>
      <c r="H16" s="19">
        <v>63.95</v>
      </c>
      <c r="I16" s="22">
        <v>0.21</v>
      </c>
      <c r="J16" s="23"/>
      <c r="K16" s="32">
        <f t="shared" si="0"/>
        <v>1397.6646899999996</v>
      </c>
      <c r="N16" s="3"/>
    </row>
    <row r="17" spans="2:14" s="4" customFormat="1" ht="18" customHeight="1">
      <c r="B17" s="29" t="s">
        <v>47</v>
      </c>
      <c r="C17" s="19">
        <v>14.303459800000002</v>
      </c>
      <c r="D17" s="19" t="e">
        <f>#N/A</f>
        <v>#N/A</v>
      </c>
      <c r="E17" s="19">
        <f>G17*(1+I17)-0.01</f>
        <v>18.744999999999997</v>
      </c>
      <c r="F17" s="24">
        <v>13.49383</v>
      </c>
      <c r="G17" s="20">
        <v>15.5</v>
      </c>
      <c r="H17" s="19">
        <v>63.95</v>
      </c>
      <c r="I17" s="22">
        <v>0.21</v>
      </c>
      <c r="J17" s="23">
        <v>61.95</v>
      </c>
      <c r="K17" s="32">
        <f t="shared" si="0"/>
        <v>1397.6646899999996</v>
      </c>
      <c r="N17" s="3"/>
    </row>
    <row r="18" spans="2:14" s="4" customFormat="1" ht="18" customHeight="1">
      <c r="B18" s="29" t="s">
        <v>13</v>
      </c>
      <c r="C18" s="19">
        <v>22.799455199999997</v>
      </c>
      <c r="D18" s="19" t="e">
        <f>#N/A</f>
        <v>#N/A</v>
      </c>
      <c r="E18" s="19">
        <f aca="true" t="shared" si="1" ref="E18:E27">G18*(1+I18)</f>
        <v>29.947499999999998</v>
      </c>
      <c r="F18" s="24">
        <v>21.508919999999996</v>
      </c>
      <c r="G18" s="20">
        <v>24.75</v>
      </c>
      <c r="H18" s="19">
        <v>63.95</v>
      </c>
      <c r="I18" s="22">
        <v>0.21</v>
      </c>
      <c r="J18" s="23"/>
      <c r="K18" s="32">
        <f t="shared" si="0"/>
        <v>2232.945495</v>
      </c>
      <c r="M18" s="26"/>
      <c r="N18" s="3"/>
    </row>
    <row r="19" spans="2:14" s="4" customFormat="1" ht="18" customHeight="1">
      <c r="B19" s="29" t="s">
        <v>36</v>
      </c>
      <c r="C19" s="19">
        <v>414.29909999999995</v>
      </c>
      <c r="D19" s="19" t="e">
        <f>#N/A</f>
        <v>#N/A</v>
      </c>
      <c r="E19" s="19">
        <f t="shared" si="1"/>
        <v>539.3454</v>
      </c>
      <c r="F19" s="24">
        <v>199.90385816037733</v>
      </c>
      <c r="G19" s="20">
        <v>445.74</v>
      </c>
      <c r="H19" s="19">
        <v>63.95</v>
      </c>
      <c r="I19" s="22">
        <v>0.21</v>
      </c>
      <c r="J19" s="23"/>
      <c r="K19" s="32">
        <f t="shared" si="0"/>
        <v>40214.671714799995</v>
      </c>
      <c r="N19" s="3"/>
    </row>
    <row r="20" spans="2:14" s="4" customFormat="1" ht="18" customHeight="1">
      <c r="B20" s="29" t="s">
        <v>48</v>
      </c>
      <c r="C20" s="19">
        <v>83.3025592</v>
      </c>
      <c r="D20" s="19" t="e">
        <f>#N/A</f>
        <v>#N/A</v>
      </c>
      <c r="E20" s="19">
        <f t="shared" si="1"/>
        <v>109.6502</v>
      </c>
      <c r="F20" s="24">
        <v>78.58732</v>
      </c>
      <c r="G20" s="20">
        <v>90.62</v>
      </c>
      <c r="H20" s="19">
        <v>63.95</v>
      </c>
      <c r="I20" s="22">
        <v>0.21</v>
      </c>
      <c r="J20" s="23"/>
      <c r="K20" s="32">
        <f t="shared" si="0"/>
        <v>8175.738212399999</v>
      </c>
      <c r="N20" s="3"/>
    </row>
    <row r="21" spans="2:14" s="4" customFormat="1" ht="18" customHeight="1">
      <c r="B21" s="29" t="s">
        <v>49</v>
      </c>
      <c r="C21" s="19">
        <v>83.3025592</v>
      </c>
      <c r="D21" s="19" t="e">
        <f>#N/A</f>
        <v>#N/A</v>
      </c>
      <c r="E21" s="19">
        <f t="shared" si="1"/>
        <v>109.6502</v>
      </c>
      <c r="F21" s="24">
        <v>78.58732</v>
      </c>
      <c r="G21" s="20">
        <v>90.62</v>
      </c>
      <c r="H21" s="19">
        <v>63.95</v>
      </c>
      <c r="I21" s="22">
        <v>0.21</v>
      </c>
      <c r="J21" s="23">
        <v>128</v>
      </c>
      <c r="K21" s="32">
        <f t="shared" si="0"/>
        <v>8175.738212399999</v>
      </c>
      <c r="N21" s="3"/>
    </row>
    <row r="22" spans="2:14" s="4" customFormat="1" ht="18" customHeight="1">
      <c r="B22" s="29" t="s">
        <v>50</v>
      </c>
      <c r="C22" s="19"/>
      <c r="D22" s="19"/>
      <c r="E22" s="19">
        <f>G22*(1+I22)-0.01</f>
        <v>18.744999999999997</v>
      </c>
      <c r="F22" s="24">
        <v>13.49383</v>
      </c>
      <c r="G22" s="20">
        <v>15.5</v>
      </c>
      <c r="H22" s="19">
        <v>63.95</v>
      </c>
      <c r="I22" s="22">
        <v>0.21</v>
      </c>
      <c r="J22" s="23"/>
      <c r="K22" s="32">
        <f t="shared" si="0"/>
        <v>1397.6646899999996</v>
      </c>
      <c r="N22" s="3"/>
    </row>
    <row r="23" spans="2:14" s="4" customFormat="1" ht="18" customHeight="1">
      <c r="B23" s="29" t="s">
        <v>51</v>
      </c>
      <c r="C23" s="19">
        <v>46.4982144</v>
      </c>
      <c r="D23" s="19">
        <f>C23*1.01</f>
        <v>46.963196544000006</v>
      </c>
      <c r="E23" s="19">
        <f t="shared" si="1"/>
        <v>60.99609999999999</v>
      </c>
      <c r="F23" s="24">
        <v>43.86624</v>
      </c>
      <c r="G23" s="20">
        <v>50.41</v>
      </c>
      <c r="H23" s="19">
        <v>63.95</v>
      </c>
      <c r="I23" s="22">
        <v>0.21</v>
      </c>
      <c r="J23" s="23">
        <v>84</v>
      </c>
      <c r="K23" s="32">
        <f t="shared" si="0"/>
        <v>4547.991208199999</v>
      </c>
      <c r="N23" s="3"/>
    </row>
    <row r="24" spans="2:14" s="4" customFormat="1" ht="18" customHeight="1">
      <c r="B24" s="29" t="s">
        <v>52</v>
      </c>
      <c r="C24" s="19">
        <v>108.95461499999999</v>
      </c>
      <c r="D24" s="19">
        <f>C24*1.01</f>
        <v>110.04416115</v>
      </c>
      <c r="E24" s="19">
        <f t="shared" si="1"/>
        <v>55.248599999999996</v>
      </c>
      <c r="F24" s="24">
        <v>91.5585</v>
      </c>
      <c r="G24" s="20">
        <v>45.66</v>
      </c>
      <c r="H24" s="21"/>
      <c r="I24" s="22">
        <v>0.21</v>
      </c>
      <c r="J24" s="23"/>
      <c r="K24" s="32">
        <f t="shared" si="0"/>
        <v>4119.4461132</v>
      </c>
      <c r="N24" s="3"/>
    </row>
    <row r="25" spans="2:14" s="4" customFormat="1" ht="18" customHeight="1">
      <c r="B25" s="29" t="s">
        <v>53</v>
      </c>
      <c r="C25" s="19"/>
      <c r="D25" s="19"/>
      <c r="E25" s="19">
        <f t="shared" si="1"/>
        <v>35.453</v>
      </c>
      <c r="F25" s="24">
        <v>176.50887999999998</v>
      </c>
      <c r="G25" s="20">
        <v>29.3</v>
      </c>
      <c r="H25" s="19">
        <v>63.95</v>
      </c>
      <c r="I25" s="22">
        <v>0.21</v>
      </c>
      <c r="J25" s="23"/>
      <c r="K25" s="32">
        <f t="shared" si="0"/>
        <v>2643.446586</v>
      </c>
      <c r="N25" s="3"/>
    </row>
    <row r="26" spans="2:14" s="4" customFormat="1" ht="18" customHeight="1">
      <c r="B26" s="29" t="s">
        <v>63</v>
      </c>
      <c r="C26" s="19"/>
      <c r="D26" s="19"/>
      <c r="E26" s="19">
        <f t="shared" si="1"/>
        <v>57.9953</v>
      </c>
      <c r="F26" s="24"/>
      <c r="G26" s="20">
        <v>47.93</v>
      </c>
      <c r="H26" s="21"/>
      <c r="I26" s="22">
        <v>0.21</v>
      </c>
      <c r="J26" s="23"/>
      <c r="K26" s="32">
        <f t="shared" si="0"/>
        <v>4324.2455586</v>
      </c>
      <c r="N26" s="3"/>
    </row>
    <row r="27" spans="2:14" s="4" customFormat="1" ht="18" customHeight="1">
      <c r="B27" s="29" t="s">
        <v>54</v>
      </c>
      <c r="C27" s="19"/>
      <c r="D27" s="19"/>
      <c r="E27" s="19">
        <f t="shared" si="1"/>
        <v>82.0017</v>
      </c>
      <c r="F27" s="24"/>
      <c r="G27" s="20">
        <v>67.77</v>
      </c>
      <c r="H27" s="21"/>
      <c r="I27" s="22">
        <v>0.21</v>
      </c>
      <c r="J27" s="23"/>
      <c r="K27" s="32">
        <f t="shared" si="0"/>
        <v>6114.2107553999995</v>
      </c>
      <c r="N27" s="3"/>
    </row>
    <row r="28" spans="2:14" s="4" customFormat="1" ht="18" customHeight="1" thickBot="1">
      <c r="B28" s="34" t="s">
        <v>24</v>
      </c>
      <c r="C28" s="35"/>
      <c r="D28" s="35"/>
      <c r="E28" s="35"/>
      <c r="F28" s="35"/>
      <c r="G28" s="35"/>
      <c r="H28" s="35"/>
      <c r="I28" s="35"/>
      <c r="J28" s="36"/>
      <c r="N28" s="3"/>
    </row>
    <row r="29" spans="2:14" s="4" customFormat="1" ht="18" customHeight="1" thickTop="1">
      <c r="B29" s="28" t="s">
        <v>15</v>
      </c>
      <c r="C29" s="14">
        <v>22.750536199999996</v>
      </c>
      <c r="D29" s="14" t="e">
        <f>#N/A</f>
        <v>#N/A</v>
      </c>
      <c r="E29" s="19">
        <f aca="true" t="shared" si="2" ref="E29:E39">G29*(1+I29)</f>
        <v>0</v>
      </c>
      <c r="F29" s="25">
        <v>21.462769999999995</v>
      </c>
      <c r="G29" s="15">
        <v>0</v>
      </c>
      <c r="H29" s="16"/>
      <c r="I29" s="22">
        <v>0.21</v>
      </c>
      <c r="J29" s="18"/>
      <c r="K29" s="32">
        <f aca="true" t="shared" si="3" ref="K29:K48">E29*73.1*1.02</f>
        <v>0</v>
      </c>
      <c r="N29" s="3"/>
    </row>
    <row r="30" spans="2:16" s="4" customFormat="1" ht="18" customHeight="1">
      <c r="B30" s="29" t="s">
        <v>17</v>
      </c>
      <c r="C30" s="19">
        <v>30.5031218</v>
      </c>
      <c r="D30" s="19" t="e">
        <f>#N/A</f>
        <v>#N/A</v>
      </c>
      <c r="E30" s="19">
        <f t="shared" si="2"/>
        <v>63.9969</v>
      </c>
      <c r="F30" s="24">
        <v>28.776529999999998</v>
      </c>
      <c r="G30" s="20">
        <v>52.89</v>
      </c>
      <c r="H30" s="21"/>
      <c r="I30" s="22">
        <v>0.21</v>
      </c>
      <c r="J30" s="23"/>
      <c r="K30" s="32">
        <f t="shared" si="3"/>
        <v>4771.736857799999</v>
      </c>
      <c r="N30" s="3"/>
      <c r="P30" s="26"/>
    </row>
    <row r="31" spans="2:16" s="4" customFormat="1" ht="18" customHeight="1">
      <c r="B31" s="29" t="s">
        <v>16</v>
      </c>
      <c r="C31" s="19">
        <v>30.5031218</v>
      </c>
      <c r="D31" s="19" t="e">
        <f>#N/A</f>
        <v>#N/A</v>
      </c>
      <c r="E31" s="19">
        <f>G31*(1+I31)-0.01</f>
        <v>192.29530000000003</v>
      </c>
      <c r="F31" s="24">
        <v>28.776529999999998</v>
      </c>
      <c r="G31" s="20">
        <v>158.93</v>
      </c>
      <c r="H31" s="21"/>
      <c r="I31" s="22">
        <v>0.21</v>
      </c>
      <c r="J31" s="23"/>
      <c r="K31" s="32">
        <f t="shared" si="3"/>
        <v>14337.9221586</v>
      </c>
      <c r="N31" s="3"/>
      <c r="P31" s="26"/>
    </row>
    <row r="32" spans="2:16" s="4" customFormat="1" ht="18" customHeight="1">
      <c r="B32" s="29" t="s">
        <v>55</v>
      </c>
      <c r="C32" s="19">
        <v>173.5008</v>
      </c>
      <c r="D32" s="19" t="e">
        <f>#N/A</f>
        <v>#N/A</v>
      </c>
      <c r="E32" s="19">
        <f t="shared" si="2"/>
        <v>252.24869999999999</v>
      </c>
      <c r="F32" s="24">
        <v>163.67999999999998</v>
      </c>
      <c r="G32" s="20">
        <v>208.47</v>
      </c>
      <c r="H32" s="21"/>
      <c r="I32" s="22">
        <v>0.21</v>
      </c>
      <c r="J32" s="23"/>
      <c r="K32" s="32">
        <f t="shared" si="3"/>
        <v>18808.167569399997</v>
      </c>
      <c r="N32" s="3"/>
      <c r="P32" s="26"/>
    </row>
    <row r="33" spans="2:16" s="4" customFormat="1" ht="18" customHeight="1">
      <c r="B33" s="29" t="s">
        <v>56</v>
      </c>
      <c r="C33" s="19">
        <v>102.30040919999999</v>
      </c>
      <c r="D33" s="19" t="e">
        <f>#N/A</f>
        <v>#N/A</v>
      </c>
      <c r="E33" s="19">
        <f t="shared" si="2"/>
        <v>134.34629999999999</v>
      </c>
      <c r="F33" s="24">
        <v>96.50981999999999</v>
      </c>
      <c r="G33" s="20">
        <v>111.03</v>
      </c>
      <c r="H33" s="21"/>
      <c r="I33" s="22">
        <v>0.21</v>
      </c>
      <c r="J33" s="23"/>
      <c r="K33" s="32">
        <f t="shared" si="3"/>
        <v>10017.128820599997</v>
      </c>
      <c r="N33" s="3"/>
      <c r="P33" s="26"/>
    </row>
    <row r="34" spans="1:16" s="5" customFormat="1" ht="18" customHeight="1">
      <c r="A34" s="4"/>
      <c r="B34" s="29" t="s">
        <v>57</v>
      </c>
      <c r="C34" s="19">
        <v>102.30040919999999</v>
      </c>
      <c r="D34" s="19" t="e">
        <f>#N/A</f>
        <v>#N/A</v>
      </c>
      <c r="E34" s="19">
        <f t="shared" si="2"/>
        <v>134.34629999999999</v>
      </c>
      <c r="F34" s="24">
        <v>96.50981999999999</v>
      </c>
      <c r="G34" s="20">
        <v>111.03</v>
      </c>
      <c r="H34" s="21"/>
      <c r="I34" s="22">
        <v>0.21</v>
      </c>
      <c r="J34" s="23"/>
      <c r="K34" s="32">
        <f t="shared" si="3"/>
        <v>10017.128820599997</v>
      </c>
      <c r="M34" s="4"/>
      <c r="N34" s="3"/>
      <c r="P34" s="26"/>
    </row>
    <row r="35" spans="1:16" s="5" customFormat="1" ht="18" customHeight="1">
      <c r="A35" s="4"/>
      <c r="B35" s="29" t="s">
        <v>37</v>
      </c>
      <c r="C35" s="19"/>
      <c r="D35" s="19"/>
      <c r="E35" s="19">
        <f>G35*(1+I35)+0.01</f>
        <v>122.70400000000001</v>
      </c>
      <c r="F35" s="24">
        <v>96.50981999999999</v>
      </c>
      <c r="G35" s="20">
        <v>101.4</v>
      </c>
      <c r="H35" s="21"/>
      <c r="I35" s="22">
        <v>0.21</v>
      </c>
      <c r="J35" s="23"/>
      <c r="K35" s="32">
        <f t="shared" si="3"/>
        <v>9149.055648</v>
      </c>
      <c r="M35" s="37"/>
      <c r="N35" s="3"/>
      <c r="P35" s="26"/>
    </row>
    <row r="36" spans="2:16" s="4" customFormat="1" ht="18" customHeight="1">
      <c r="B36" s="29" t="s">
        <v>58</v>
      </c>
      <c r="C36" s="19">
        <v>173.9022644</v>
      </c>
      <c r="D36" s="19" t="e">
        <f>#N/A</f>
        <v>#N/A</v>
      </c>
      <c r="E36" s="19">
        <f t="shared" si="2"/>
        <v>252.24869999999999</v>
      </c>
      <c r="F36" s="24">
        <v>164.05874</v>
      </c>
      <c r="G36" s="20">
        <v>208.47</v>
      </c>
      <c r="H36" s="21"/>
      <c r="I36" s="22">
        <v>0.21</v>
      </c>
      <c r="J36" s="23"/>
      <c r="K36" s="32">
        <f t="shared" si="3"/>
        <v>18808.167569399997</v>
      </c>
      <c r="N36" s="3"/>
      <c r="P36" s="26"/>
    </row>
    <row r="37" spans="2:16" s="4" customFormat="1" ht="18" customHeight="1">
      <c r="B37" s="29" t="s">
        <v>59</v>
      </c>
      <c r="C37" s="19"/>
      <c r="D37" s="19"/>
      <c r="E37" s="19">
        <f t="shared" si="2"/>
        <v>167.8028</v>
      </c>
      <c r="F37" s="24">
        <v>164.05874</v>
      </c>
      <c r="G37" s="20">
        <v>138.68</v>
      </c>
      <c r="H37" s="21"/>
      <c r="I37" s="22">
        <v>0.21</v>
      </c>
      <c r="J37" s="23"/>
      <c r="K37" s="32">
        <f t="shared" si="3"/>
        <v>12511.7123736</v>
      </c>
      <c r="N37" s="3"/>
      <c r="P37" s="26"/>
    </row>
    <row r="38" spans="2:16" s="4" customFormat="1" ht="18" customHeight="1">
      <c r="B38" s="29" t="s">
        <v>3</v>
      </c>
      <c r="C38" s="19">
        <v>17.0025908</v>
      </c>
      <c r="D38" s="19" t="e">
        <f>#N/A</f>
        <v>#N/A</v>
      </c>
      <c r="E38" s="19">
        <f t="shared" si="2"/>
        <v>22.2519</v>
      </c>
      <c r="F38" s="24">
        <v>16.04018</v>
      </c>
      <c r="G38" s="20">
        <v>18.39</v>
      </c>
      <c r="H38" s="21"/>
      <c r="I38" s="22">
        <v>0.21</v>
      </c>
      <c r="J38" s="23"/>
      <c r="K38" s="32">
        <f t="shared" si="3"/>
        <v>1659.1461677999998</v>
      </c>
      <c r="N38" s="3"/>
      <c r="P38" s="26"/>
    </row>
    <row r="39" spans="2:16" s="4" customFormat="1" ht="18" customHeight="1">
      <c r="B39" s="29" t="s">
        <v>18</v>
      </c>
      <c r="C39" s="21"/>
      <c r="D39" s="21"/>
      <c r="E39" s="19">
        <f t="shared" si="2"/>
        <v>39.9542</v>
      </c>
      <c r="F39" s="21"/>
      <c r="G39" s="20">
        <v>33.02</v>
      </c>
      <c r="H39" s="21"/>
      <c r="I39" s="22">
        <v>0.21</v>
      </c>
      <c r="J39" s="23"/>
      <c r="K39" s="32">
        <f t="shared" si="3"/>
        <v>2979.0650604</v>
      </c>
      <c r="N39" s="3"/>
      <c r="P39" s="26"/>
    </row>
    <row r="40" spans="2:16" s="4" customFormat="1" ht="18" customHeight="1">
      <c r="B40" s="29" t="s">
        <v>19</v>
      </c>
      <c r="C40" s="19">
        <v>58.2965126</v>
      </c>
      <c r="D40" s="19">
        <f>C40*1.01</f>
        <v>58.879477726</v>
      </c>
      <c r="E40" s="19">
        <v>64.5</v>
      </c>
      <c r="F40" s="24">
        <v>54.99671</v>
      </c>
      <c r="G40" s="20">
        <v>64.5</v>
      </c>
      <c r="H40" s="21"/>
      <c r="I40" s="22"/>
      <c r="J40" s="23"/>
      <c r="K40" s="32">
        <f t="shared" si="3"/>
        <v>4809.249</v>
      </c>
      <c r="M40" s="37"/>
      <c r="N40" s="3"/>
      <c r="P40" s="26"/>
    </row>
    <row r="41" spans="2:16" s="4" customFormat="1" ht="18" customHeight="1">
      <c r="B41" s="29" t="s">
        <v>20</v>
      </c>
      <c r="C41" s="19">
        <v>30.4002276</v>
      </c>
      <c r="D41" s="19">
        <f>C41*1.01</f>
        <v>30.704229876</v>
      </c>
      <c r="E41" s="19">
        <f>G41*(1+I41)</f>
        <v>39.9542</v>
      </c>
      <c r="F41" s="24">
        <v>28.67946</v>
      </c>
      <c r="G41" s="20">
        <v>33.02</v>
      </c>
      <c r="H41" s="21"/>
      <c r="I41" s="22">
        <v>0.21</v>
      </c>
      <c r="J41" s="23"/>
      <c r="K41" s="32">
        <f t="shared" si="3"/>
        <v>2979.0650604</v>
      </c>
      <c r="M41" s="37"/>
      <c r="N41" s="3"/>
      <c r="P41" s="26"/>
    </row>
    <row r="42" spans="2:16" s="4" customFormat="1" ht="18" customHeight="1">
      <c r="B42" s="29" t="s">
        <v>21</v>
      </c>
      <c r="C42" s="19">
        <v>60.8004552</v>
      </c>
      <c r="D42" s="19">
        <f>C42*1.01</f>
        <v>61.408459752</v>
      </c>
      <c r="E42" s="19">
        <f>G42*(1+I42)</f>
        <v>78.5532</v>
      </c>
      <c r="F42" s="24">
        <v>57.35892</v>
      </c>
      <c r="G42" s="20">
        <v>64.92</v>
      </c>
      <c r="H42" s="21"/>
      <c r="I42" s="22">
        <v>0.21</v>
      </c>
      <c r="J42" s="23"/>
      <c r="K42" s="32">
        <f t="shared" si="3"/>
        <v>5857.0836984</v>
      </c>
      <c r="N42" s="3"/>
      <c r="P42" s="26"/>
    </row>
    <row r="43" spans="2:16" s="4" customFormat="1" ht="18" customHeight="1" thickBot="1">
      <c r="B43" s="29" t="s">
        <v>22</v>
      </c>
      <c r="C43" s="19">
        <v>60.8004552</v>
      </c>
      <c r="D43" s="19">
        <f>C43*1.01</f>
        <v>61.408459752</v>
      </c>
      <c r="E43" s="19">
        <f>G43*(1+I43)</f>
        <v>78.5532</v>
      </c>
      <c r="F43" s="24">
        <v>57.35892</v>
      </c>
      <c r="G43" s="20">
        <v>64.92</v>
      </c>
      <c r="H43" s="21"/>
      <c r="I43" s="22">
        <v>0.21</v>
      </c>
      <c r="J43" s="23"/>
      <c r="K43" s="32">
        <f t="shared" si="3"/>
        <v>5857.0836984</v>
      </c>
      <c r="N43" s="3"/>
      <c r="P43" s="26"/>
    </row>
    <row r="44" spans="2:16" s="4" customFormat="1" ht="18" customHeight="1" thickTop="1">
      <c r="B44" s="29" t="s">
        <v>60</v>
      </c>
      <c r="C44" s="19"/>
      <c r="D44" s="19"/>
      <c r="E44" s="19">
        <f>G44*(1+I44)</f>
        <v>0</v>
      </c>
      <c r="F44" s="25">
        <v>21.462769999999995</v>
      </c>
      <c r="G44" s="20">
        <v>0</v>
      </c>
      <c r="H44" s="16"/>
      <c r="I44" s="22">
        <v>0.21</v>
      </c>
      <c r="J44" s="23"/>
      <c r="K44" s="32">
        <f t="shared" si="3"/>
        <v>0</v>
      </c>
      <c r="N44" s="3"/>
      <c r="P44" s="26"/>
    </row>
    <row r="45" spans="2:16" s="4" customFormat="1" ht="18" customHeight="1">
      <c r="B45" s="29" t="s">
        <v>61</v>
      </c>
      <c r="C45" s="19">
        <v>55.40073039999999</v>
      </c>
      <c r="D45" s="19">
        <f>C45*1.01</f>
        <v>55.954737703999996</v>
      </c>
      <c r="E45" s="19">
        <f aca="true" t="shared" si="4" ref="E45:E52">G45*(1+I45)</f>
        <v>78.5532</v>
      </c>
      <c r="F45" s="24">
        <v>57.35892</v>
      </c>
      <c r="G45" s="20">
        <v>64.92</v>
      </c>
      <c r="H45" s="21"/>
      <c r="I45" s="22">
        <v>0.21</v>
      </c>
      <c r="J45" s="23"/>
      <c r="K45" s="32">
        <f t="shared" si="3"/>
        <v>5857.0836984</v>
      </c>
      <c r="N45" s="3"/>
      <c r="P45" s="26"/>
    </row>
    <row r="46" spans="2:16" s="4" customFormat="1" ht="18" customHeight="1">
      <c r="B46" s="29" t="s">
        <v>38</v>
      </c>
      <c r="C46" s="19"/>
      <c r="D46" s="19"/>
      <c r="E46" s="19">
        <f t="shared" si="4"/>
        <v>307.0012</v>
      </c>
      <c r="F46" s="24">
        <v>52.26483999999999</v>
      </c>
      <c r="G46" s="20">
        <v>253.72</v>
      </c>
      <c r="H46" s="21"/>
      <c r="I46" s="22">
        <v>0.21</v>
      </c>
      <c r="J46" s="23"/>
      <c r="K46" s="32">
        <f t="shared" si="3"/>
        <v>22890.623474399996</v>
      </c>
      <c r="N46" s="3"/>
      <c r="O46" s="1"/>
      <c r="P46" s="26"/>
    </row>
    <row r="47" spans="2:16" s="4" customFormat="1" ht="18" customHeight="1">
      <c r="B47" s="29" t="s">
        <v>23</v>
      </c>
      <c r="C47" s="19">
        <v>559.5506799999999</v>
      </c>
      <c r="D47" s="19">
        <f>C47*1.01</f>
        <v>565.1461867999999</v>
      </c>
      <c r="E47" s="19">
        <f t="shared" si="4"/>
        <v>735.8494</v>
      </c>
      <c r="F47" s="24">
        <v>527.8779999999999</v>
      </c>
      <c r="G47" s="20">
        <v>608.14</v>
      </c>
      <c r="H47" s="21"/>
      <c r="I47" s="22">
        <v>0.21</v>
      </c>
      <c r="J47" s="23"/>
      <c r="K47" s="32">
        <f t="shared" si="3"/>
        <v>54866.40296279999</v>
      </c>
      <c r="N47" s="3"/>
      <c r="O47" s="1"/>
      <c r="P47" s="26"/>
    </row>
    <row r="48" spans="2:16" s="4" customFormat="1" ht="18" customHeight="1">
      <c r="B48" s="29" t="s">
        <v>0</v>
      </c>
      <c r="C48" s="19">
        <v>113.9468942</v>
      </c>
      <c r="D48" s="19">
        <f>C48*1.01</f>
        <v>115.08636314200001</v>
      </c>
      <c r="E48" s="19">
        <f t="shared" si="4"/>
        <v>149.798</v>
      </c>
      <c r="F48" s="24">
        <v>107.49707</v>
      </c>
      <c r="G48" s="20">
        <v>123.8</v>
      </c>
      <c r="H48" s="21"/>
      <c r="I48" s="22">
        <v>0.21</v>
      </c>
      <c r="J48" s="23"/>
      <c r="K48" s="32">
        <f t="shared" si="3"/>
        <v>11169.238476</v>
      </c>
      <c r="N48" s="3"/>
      <c r="P48" s="26"/>
    </row>
    <row r="49" spans="2:16" s="4" customFormat="1" ht="18" customHeight="1">
      <c r="B49" s="30" t="s">
        <v>10</v>
      </c>
      <c r="C49" s="21"/>
      <c r="D49" s="21"/>
      <c r="E49" s="19">
        <f t="shared" si="4"/>
        <v>1939.5024</v>
      </c>
      <c r="F49" s="24">
        <v>1252.1719999999998</v>
      </c>
      <c r="G49" s="20">
        <v>1779.36</v>
      </c>
      <c r="H49" s="21"/>
      <c r="I49" s="22">
        <v>0.09</v>
      </c>
      <c r="J49" s="23"/>
      <c r="K49" s="32"/>
      <c r="N49" s="3"/>
      <c r="P49" s="26"/>
    </row>
    <row r="50" spans="2:16" s="4" customFormat="1" ht="18" customHeight="1">
      <c r="B50" s="30" t="s">
        <v>9</v>
      </c>
      <c r="C50" s="19">
        <v>1327.3023199999998</v>
      </c>
      <c r="D50" s="19">
        <f>C50*1.01</f>
        <v>1340.5753431999997</v>
      </c>
      <c r="E50" s="19">
        <f t="shared" si="4"/>
        <v>1551.7458</v>
      </c>
      <c r="F50" s="24">
        <v>1252.1719999999998</v>
      </c>
      <c r="G50" s="20">
        <v>1423.62</v>
      </c>
      <c r="H50" s="21"/>
      <c r="I50" s="22">
        <v>0.09</v>
      </c>
      <c r="J50" s="23"/>
      <c r="K50" s="32"/>
      <c r="N50" s="3"/>
      <c r="P50" s="26"/>
    </row>
    <row r="51" spans="2:16" s="4" customFormat="1" ht="18" customHeight="1">
      <c r="B51" s="30" t="s">
        <v>62</v>
      </c>
      <c r="C51" s="19"/>
      <c r="D51" s="19"/>
      <c r="E51" s="19">
        <f t="shared" si="4"/>
        <v>561.6007000000001</v>
      </c>
      <c r="F51" s="24"/>
      <c r="G51" s="20">
        <v>515.23</v>
      </c>
      <c r="H51" s="21"/>
      <c r="I51" s="22">
        <v>0.09</v>
      </c>
      <c r="J51" s="23"/>
      <c r="K51" s="32"/>
      <c r="N51" s="3"/>
      <c r="P51" s="26"/>
    </row>
    <row r="52" spans="2:16" s="4" customFormat="1" ht="18" customHeight="1">
      <c r="B52" s="30" t="s">
        <v>25</v>
      </c>
      <c r="C52" s="21"/>
      <c r="D52" s="21"/>
      <c r="E52" s="19">
        <f t="shared" si="4"/>
        <v>234.60070000000002</v>
      </c>
      <c r="F52" s="24">
        <v>1252.1719999999998</v>
      </c>
      <c r="G52" s="20">
        <v>215.23</v>
      </c>
      <c r="H52" s="21"/>
      <c r="I52" s="22">
        <v>0.09</v>
      </c>
      <c r="J52" s="23"/>
      <c r="K52" s="32"/>
      <c r="N52" s="3"/>
      <c r="P52" s="26"/>
    </row>
    <row r="53" spans="2:14" s="4" customFormat="1" ht="18" customHeight="1" thickBot="1">
      <c r="B53" s="34" t="s">
        <v>39</v>
      </c>
      <c r="C53" s="35"/>
      <c r="D53" s="35"/>
      <c r="E53" s="35"/>
      <c r="F53" s="35"/>
      <c r="G53" s="35"/>
      <c r="H53" s="35"/>
      <c r="I53" s="35"/>
      <c r="J53" s="36"/>
      <c r="N53" s="3"/>
    </row>
    <row r="54" spans="2:16" s="4" customFormat="1" ht="18" customHeight="1" thickBot="1" thickTop="1">
      <c r="B54" s="28" t="s">
        <v>40</v>
      </c>
      <c r="C54" s="14">
        <v>22.750536199999996</v>
      </c>
      <c r="D54" s="14">
        <f>C54*1.01</f>
        <v>22.978041561999994</v>
      </c>
      <c r="E54" s="19">
        <f>G54*(1+I54)+0.01</f>
        <v>280.00399999999996</v>
      </c>
      <c r="F54" s="24">
        <v>176.50887999999998</v>
      </c>
      <c r="G54" s="20">
        <v>231.4</v>
      </c>
      <c r="H54" s="19">
        <v>63.95</v>
      </c>
      <c r="I54" s="22">
        <v>0.21</v>
      </c>
      <c r="J54" s="18"/>
      <c r="N54" s="3"/>
      <c r="P54" s="26"/>
    </row>
    <row r="55" spans="2:16" s="4" customFormat="1" ht="18" customHeight="1" thickBot="1" thickTop="1">
      <c r="B55" s="29" t="s">
        <v>41</v>
      </c>
      <c r="C55" s="14">
        <v>22.750536199999996</v>
      </c>
      <c r="D55" s="14">
        <f>C55*1.01</f>
        <v>22.978041561999994</v>
      </c>
      <c r="E55" s="19">
        <f>G55*(1+I55)</f>
        <v>200.00089999999997</v>
      </c>
      <c r="F55" s="24">
        <v>176.50887999999998</v>
      </c>
      <c r="G55" s="20">
        <v>165.29</v>
      </c>
      <c r="H55" s="19">
        <v>63.95</v>
      </c>
      <c r="I55" s="22">
        <v>0.21</v>
      </c>
      <c r="J55" s="23"/>
      <c r="N55" s="3"/>
      <c r="P55" s="26"/>
    </row>
    <row r="56" spans="2:16" s="4" customFormat="1" ht="18" customHeight="1" thickBot="1" thickTop="1">
      <c r="B56" s="29" t="s">
        <v>42</v>
      </c>
      <c r="C56" s="14"/>
      <c r="D56" s="14"/>
      <c r="E56" s="19">
        <f>G56*(1+I56)+0.01</f>
        <v>10.0046</v>
      </c>
      <c r="F56" s="24">
        <v>176.50887999999998</v>
      </c>
      <c r="G56" s="20">
        <v>8.26</v>
      </c>
      <c r="H56" s="19">
        <v>63.95</v>
      </c>
      <c r="I56" s="22">
        <v>0.21</v>
      </c>
      <c r="J56" s="23"/>
      <c r="N56" s="3"/>
      <c r="P56" s="26"/>
    </row>
    <row r="57" spans="2:16" s="4" customFormat="1" ht="18" customHeight="1" thickBot="1" thickTop="1">
      <c r="B57" s="29" t="s">
        <v>43</v>
      </c>
      <c r="C57" s="14"/>
      <c r="D57" s="14"/>
      <c r="E57" s="19">
        <f>G57*(1+I57)</f>
        <v>49.9972</v>
      </c>
      <c r="F57" s="24">
        <v>176.50887999999998</v>
      </c>
      <c r="G57" s="20">
        <v>41.32</v>
      </c>
      <c r="H57" s="19">
        <v>63.95</v>
      </c>
      <c r="I57" s="22">
        <v>0.21</v>
      </c>
      <c r="J57" s="23"/>
      <c r="N57" s="3"/>
      <c r="P57" s="26"/>
    </row>
    <row r="58" spans="2:16" s="4" customFormat="1" ht="18" customHeight="1" thickTop="1">
      <c r="B58" s="29" t="s">
        <v>44</v>
      </c>
      <c r="C58" s="14"/>
      <c r="D58" s="14"/>
      <c r="E58" s="19">
        <f>G58*(1+I58)</f>
        <v>7.502</v>
      </c>
      <c r="F58" s="24">
        <v>176.50887999999998</v>
      </c>
      <c r="G58" s="20">
        <v>6.2</v>
      </c>
      <c r="H58" s="19">
        <v>63.95</v>
      </c>
      <c r="I58" s="22">
        <v>0.21</v>
      </c>
      <c r="J58" s="19">
        <f>7.5</f>
        <v>7.5</v>
      </c>
      <c r="N58" s="3"/>
      <c r="P58" s="26"/>
    </row>
    <row r="59" spans="10:14" s="4" customFormat="1" ht="18" customHeight="1">
      <c r="J59" s="3"/>
      <c r="N59" s="3"/>
    </row>
    <row r="60" spans="10:14" s="4" customFormat="1" ht="18" customHeight="1">
      <c r="J60" s="3"/>
      <c r="N60" s="3"/>
    </row>
    <row r="61" spans="2:14" s="4" customFormat="1" ht="18" customHeight="1">
      <c r="B61" s="1" t="s">
        <v>33</v>
      </c>
      <c r="J61" s="3"/>
      <c r="N61" s="3"/>
    </row>
    <row r="62" spans="2:14" s="4" customFormat="1" ht="18" customHeight="1">
      <c r="B62" s="1" t="s">
        <v>34</v>
      </c>
      <c r="J62" s="3"/>
      <c r="N62" s="3"/>
    </row>
    <row r="63" spans="2:218" ht="18" customHeight="1">
      <c r="B63" s="1" t="s">
        <v>32</v>
      </c>
      <c r="C63" s="1"/>
      <c r="D63" s="1"/>
      <c r="E63" s="1"/>
      <c r="I63" s="1"/>
      <c r="J63" s="3"/>
      <c r="K63" s="4"/>
      <c r="L63" s="4"/>
      <c r="M63" s="4"/>
      <c r="N63" s="3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  <c r="FE63" s="4"/>
      <c r="FF63" s="4"/>
      <c r="FG63" s="4"/>
      <c r="FH63" s="4"/>
      <c r="FI63" s="4"/>
      <c r="FJ63" s="4"/>
      <c r="FK63" s="4"/>
      <c r="FL63" s="4"/>
      <c r="FM63" s="4"/>
      <c r="FN63" s="4"/>
      <c r="FO63" s="4"/>
      <c r="FP63" s="4"/>
      <c r="FQ63" s="4"/>
      <c r="FR63" s="4"/>
      <c r="FS63" s="4"/>
      <c r="FT63" s="4"/>
      <c r="FU63" s="4"/>
      <c r="FV63" s="4"/>
      <c r="FW63" s="4"/>
      <c r="FX63" s="4"/>
      <c r="FY63" s="4"/>
      <c r="FZ63" s="4"/>
      <c r="GA63" s="4"/>
      <c r="GB63" s="4"/>
      <c r="GC63" s="4"/>
      <c r="GD63" s="4"/>
      <c r="GE63" s="4"/>
      <c r="GF63" s="4"/>
      <c r="GG63" s="4"/>
      <c r="GH63" s="4"/>
      <c r="GI63" s="4"/>
      <c r="GJ63" s="4"/>
      <c r="GK63" s="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</row>
    <row r="64" spans="3:218" ht="18" customHeight="1">
      <c r="C64" s="6"/>
      <c r="D64" s="6"/>
      <c r="E64" s="3"/>
      <c r="F64" s="9"/>
      <c r="G64" s="9"/>
      <c r="H64" s="4"/>
      <c r="I64" s="12"/>
      <c r="J64" s="3"/>
      <c r="K64" s="4"/>
      <c r="L64" s="4"/>
      <c r="M64" s="4"/>
      <c r="N64" s="3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  <c r="FE64" s="4"/>
      <c r="FF64" s="4"/>
      <c r="FG64" s="4"/>
      <c r="FH64" s="4"/>
      <c r="FI64" s="4"/>
      <c r="FJ64" s="4"/>
      <c r="FK64" s="4"/>
      <c r="FL64" s="4"/>
      <c r="FM64" s="4"/>
      <c r="FN64" s="4"/>
      <c r="FO64" s="4"/>
      <c r="FP64" s="4"/>
      <c r="FQ64" s="4"/>
      <c r="FR64" s="4"/>
      <c r="FS64" s="4"/>
      <c r="FT64" s="4"/>
      <c r="FU64" s="4"/>
      <c r="FV64" s="4"/>
      <c r="FW64" s="4"/>
      <c r="FX64" s="4"/>
      <c r="FY64" s="4"/>
      <c r="FZ64" s="4"/>
      <c r="GA64" s="4"/>
      <c r="GB64" s="4"/>
      <c r="GC64" s="4"/>
      <c r="GD64" s="4"/>
      <c r="GE64" s="4"/>
      <c r="GF64" s="4"/>
      <c r="GG64" s="4"/>
      <c r="GH64" s="4"/>
      <c r="GI64" s="4"/>
      <c r="GJ64" s="4"/>
      <c r="GK64" s="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</row>
    <row r="65" spans="3:218" ht="18" customHeight="1">
      <c r="C65" s="6"/>
      <c r="D65" s="6"/>
      <c r="E65" s="3"/>
      <c r="F65" s="4"/>
      <c r="G65" s="4"/>
      <c r="H65" s="4"/>
      <c r="I65" s="12"/>
      <c r="J65" s="3"/>
      <c r="K65" s="4"/>
      <c r="L65" s="4"/>
      <c r="M65" s="4"/>
      <c r="N65" s="3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  <c r="FE65" s="4"/>
      <c r="FF65" s="4"/>
      <c r="FG65" s="4"/>
      <c r="FH65" s="4"/>
      <c r="FI65" s="4"/>
      <c r="FJ65" s="4"/>
      <c r="FK65" s="4"/>
      <c r="FL65" s="4"/>
      <c r="FM65" s="4"/>
      <c r="FN65" s="4"/>
      <c r="FO65" s="4"/>
      <c r="FP65" s="4"/>
      <c r="FQ65" s="4"/>
      <c r="FR65" s="4"/>
      <c r="FS65" s="4"/>
      <c r="FT65" s="4"/>
      <c r="FU65" s="4"/>
      <c r="FV65" s="4"/>
      <c r="FW65" s="4"/>
      <c r="FX65" s="4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</row>
  </sheetData>
  <sheetProtection/>
  <mergeCells count="4">
    <mergeCell ref="B4:J4"/>
    <mergeCell ref="B28:J28"/>
    <mergeCell ref="B10:J10"/>
    <mergeCell ref="B53:J53"/>
  </mergeCells>
  <printOptions/>
  <pageMargins left="0.32" right="0" top="0.32" bottom="0.19" header="0.5" footer="0.5"/>
  <pageSetup fitToHeight="1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fps</dc:creator>
  <cp:keywords/>
  <dc:description/>
  <cp:lastModifiedBy>Tatiana</cp:lastModifiedBy>
  <cp:lastPrinted>2018-05-26T08:54:14Z</cp:lastPrinted>
  <dcterms:created xsi:type="dcterms:W3CDTF">2003-12-11T14:01:26Z</dcterms:created>
  <dcterms:modified xsi:type="dcterms:W3CDTF">2019-01-30T15:45:13Z</dcterms:modified>
  <cp:category/>
  <cp:version/>
  <cp:contentType/>
  <cp:contentStatus/>
</cp:coreProperties>
</file>